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se Borch\Dropbox\kilen dox\07. Teknikgruppe\Vedligehold\"/>
    </mc:Choice>
  </mc:AlternateContent>
  <xr:revisionPtr revIDLastSave="0" documentId="8_{9B52FCD5-30E0-4482-9039-260B105AB187}" xr6:coauthVersionLast="40" xr6:coauthVersionMax="40" xr10:uidLastSave="{00000000-0000-0000-0000-000000000000}"/>
  <bookViews>
    <workbookView xWindow="-110" yWindow="-110" windowWidth="19420" windowHeight="10420" xr2:uid="{00000000-000D-0000-FFFF-FFFF00000000}"/>
  </bookViews>
  <sheets>
    <sheet name="version 2019 udkast" sheetId="4" r:id="rId1"/>
    <sheet name="version 2018" sheetId="2" r:id="rId2"/>
    <sheet name="version 2015" sheetId="1" r:id="rId3"/>
    <sheet name="Ark3" sheetId="3" r:id="rId4"/>
  </sheets>
  <calcPr calcId="181029"/>
</workbook>
</file>

<file path=xl/calcChain.xml><?xml version="1.0" encoding="utf-8"?>
<calcChain xmlns="http://schemas.openxmlformats.org/spreadsheetml/2006/main">
  <c r="Q22" i="4" l="1"/>
  <c r="D22" i="4"/>
  <c r="F22" i="4"/>
  <c r="G22" i="4"/>
  <c r="H22" i="4"/>
  <c r="I22" i="4"/>
  <c r="J22" i="4"/>
  <c r="E22" i="4"/>
  <c r="P22" i="4" l="1"/>
  <c r="O22" i="4"/>
  <c r="N22" i="4"/>
  <c r="M22" i="4"/>
  <c r="L22" i="4"/>
  <c r="K22" i="4"/>
  <c r="C22" i="4"/>
  <c r="D24" i="4" s="1"/>
  <c r="E24" i="4" l="1"/>
  <c r="F24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Q18" i="2"/>
  <c r="P18" i="2" l="1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F27" i="1" l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F26" i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G25" i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12" i="1"/>
  <c r="F8" i="1"/>
  <c r="F21" i="1" l="1"/>
  <c r="F23" i="1" s="1"/>
  <c r="G23" i="1" s="1"/>
  <c r="H23" i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</calcChain>
</file>

<file path=xl/sharedStrings.xml><?xml version="1.0" encoding="utf-8"?>
<sst xmlns="http://schemas.openxmlformats.org/spreadsheetml/2006/main" count="159" uniqueCount="94">
  <si>
    <t>Østerhøj Kielen</t>
  </si>
  <si>
    <t>Vedligeholdelsesplan. Beløb i 2015 faste priser inkl. moms og i 1000 kr.</t>
  </si>
  <si>
    <t>Pos</t>
  </si>
  <si>
    <t>Omhandler</t>
  </si>
  <si>
    <t>Tætning af skotrende og eftergang tage</t>
  </si>
  <si>
    <t>Etablering af ny tagpaptag ovenpå eksisterende</t>
  </si>
  <si>
    <t>inkl. demontage, taghætter, stillads mv.</t>
  </si>
  <si>
    <t>Etablering af udspyr på skotrende og nye skyde-</t>
  </si>
  <si>
    <t>stykker på tagnedløb i glasgang</t>
  </si>
  <si>
    <t>Udskiftninger af resterende glasdøre til energiglas</t>
  </si>
  <si>
    <t>og af resterende vinduer til energiglas</t>
  </si>
  <si>
    <t>Indregulering af varmeanlæg og øvrige VVS arb.</t>
  </si>
  <si>
    <t>inkl. demontage af omløb i varmecentral</t>
  </si>
  <si>
    <t>Vaskeri, investeringer i tumbler og ventilering</t>
  </si>
  <si>
    <t>af tørrekælder/ ekstra affugter</t>
  </si>
  <si>
    <t>Fælleshus, vægge, loft, gulv</t>
  </si>
  <si>
    <t>Småting, øvrige</t>
  </si>
  <si>
    <t>Kloak</t>
  </si>
  <si>
    <t>Mur, facade og fundamenter</t>
  </si>
  <si>
    <t>Evt- omkostninger, rådgivning mv.</t>
  </si>
  <si>
    <t>Sum</t>
  </si>
  <si>
    <t>akkumulerede udgifter</t>
  </si>
  <si>
    <t>hensættelser ved 200.000 pr. år</t>
  </si>
  <si>
    <t>hensættelser ved 150.000 pr. år</t>
  </si>
  <si>
    <t>hensættelser ved 170.000 pr. år</t>
  </si>
  <si>
    <t>Vedligeholdelsesplan for A/B Kilen, Østerhøj Bygade 131-171, 2750 Ballerup</t>
  </si>
  <si>
    <t>Område</t>
  </si>
  <si>
    <t>Vedligeholdelseopgave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</si>
  <si>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</si>
  <si>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</si>
  <si>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</si>
  <si>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</si>
  <si>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</si>
  <si>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</si>
  <si>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</si>
  <si>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</si>
  <si>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</si>
  <si>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</si>
  <si>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</si>
  <si>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</si>
  <si>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</si>
  <si>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</si>
  <si>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</si>
  <si>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Etablering af ny tagpaptag ovenpå eksisterende inkl. demontage, taghætter, stillads mv.</t>
  </si>
  <si>
    <t>Vinduer og døre</t>
  </si>
  <si>
    <t xml:space="preserve">Varmeanlæg </t>
  </si>
  <si>
    <t>Vaskeri og øvrig kælder</t>
  </si>
  <si>
    <t>Fælleskøkken</t>
  </si>
  <si>
    <t>Udearealer</t>
  </si>
  <si>
    <t>Hensættelser pr. år</t>
  </si>
  <si>
    <t>Planen indeholder 15 regnskabsår og indeholder forventede udgifter til større vedligeholdelsesarbejder, som finansieres over hensættelser.  *)</t>
  </si>
  <si>
    <t>Tag</t>
  </si>
  <si>
    <t>Tætning af skotrende og udskiftning af udluftningskanaler</t>
  </si>
  <si>
    <t>Fase 2: Udskiftninger af resterende glasdøre til energiglas og af vinduer til energiglas i boliger</t>
  </si>
  <si>
    <t>Fase 3: Udskiftninger af resterende vinduer til energiglas i fælleshuset</t>
  </si>
  <si>
    <t>Udskiftninger forventes i de næste 15 år</t>
  </si>
  <si>
    <t>Skift af gulv, maling af vægge og loft</t>
  </si>
  <si>
    <t>Opvaskemaskine, komfur</t>
  </si>
  <si>
    <t>Ingen, repareres løbende</t>
  </si>
  <si>
    <t>Vedligeholdes over drift</t>
  </si>
  <si>
    <t>*) I driftbudget afsættes beløb til 65.000kr til konto 570 fra næste regnskabsår.</t>
  </si>
  <si>
    <t>Redanventiler mv. i boliger og ventiler i fælleshus tages over tekniske anlæg *)</t>
  </si>
  <si>
    <t>Kolonne1</t>
  </si>
  <si>
    <t>Kolonne2</t>
  </si>
  <si>
    <t>Kolonne3</t>
  </si>
  <si>
    <t>Kolonne4</t>
  </si>
  <si>
    <t>Kolonne5</t>
  </si>
  <si>
    <t>Kolonne6</t>
  </si>
  <si>
    <t>Kolonne7</t>
  </si>
  <si>
    <t>Kolonne8</t>
  </si>
  <si>
    <t>Kolonne9</t>
  </si>
  <si>
    <t>Kolonne10</t>
  </si>
  <si>
    <t>Kolonne11</t>
  </si>
  <si>
    <t>Kolonne12</t>
  </si>
  <si>
    <t>Kolonne13</t>
  </si>
  <si>
    <t>Kolonne14</t>
  </si>
  <si>
    <t>Kolonne15</t>
  </si>
  <si>
    <t>Kolonne16</t>
  </si>
  <si>
    <t>Kolonne17</t>
  </si>
  <si>
    <t>Hensættelsesaldo primo i fgl. Regnskab (vi har i 2017 likvider ud over dette...)</t>
  </si>
  <si>
    <t>Renovering af kloak</t>
  </si>
  <si>
    <t>Beløb er  i 2018 faste priser inkl. moms og i 1000 kr. Planen planlægges aktuelle med priser i 2021.</t>
  </si>
  <si>
    <t xml:space="preserve">*) I driftbudget afsættes beløb til 65.000kr til konto 570 </t>
  </si>
  <si>
    <t>Kolonne18</t>
  </si>
  <si>
    <t>2032/33</t>
  </si>
  <si>
    <t>Beløb er  i 2019 faste priser inkl. moms og i 1000 kr. Planen skal senest replanlægges med aktuelle priser i 2022.</t>
  </si>
  <si>
    <t xml:space="preserve">Tagnæser </t>
  </si>
  <si>
    <t>Tætning af skotrende</t>
  </si>
  <si>
    <t>Etablering af ny tagpaptag ovenpå eksisterende på høje boliger</t>
  </si>
  <si>
    <t>1. Etablering af ny tagpaptag ovenpå eksisterende inkl. Skotrende på lave huse</t>
  </si>
  <si>
    <t>2. Etablering af ny tagpaptag ovenpå eksisterende på fælleshus</t>
  </si>
  <si>
    <t>Udskiftning af varmtvandsbeholder med gennemstrømning</t>
  </si>
  <si>
    <t>Komfur</t>
  </si>
  <si>
    <t>Renovering af kloak (der er to kendte lunker, som bør repareres)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</si>
</sst>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165" fontId="3" fillId="0" borderId="0" xfId="0" applyNumberFormat="1" applyFont="1"/>
    <xf numFmtId="0" fontId="0" fillId="0" borderId="0" xfId="0" applyFont="1"/>
    <xf numFmtId="49" fontId="2" fillId="0" borderId="0" xfId="0" applyNumberFormat="1" applyFont="1" applyAlignment="1">
      <alignment wrapText="1"/>
    </xf>
    <xf numFmtId="49" fontId="0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 applyAlignment="1">
      <alignment wrapText="1"/>
    </xf>
    <xf numFmtId="0" fontId="3" fillId="0" borderId="1" xfId="0" applyFont="1" applyBorder="1"/>
    <xf numFmtId="49" fontId="3" fillId="0" borderId="1" xfId="0" applyNumberFormat="1" applyFont="1" applyBorder="1" applyAlignment="1">
      <alignment wrapText="1"/>
    </xf>
    <xf numFmtId="165" fontId="3" fillId="0" borderId="1" xfId="1" applyNumberFormat="1" applyFont="1" applyBorder="1"/>
    <xf numFmtId="49" fontId="0" fillId="0" borderId="1" xfId="0" applyNumberFormat="1" applyBorder="1" applyAlignment="1">
      <alignment wrapText="1"/>
    </xf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165" fontId="4" fillId="0" borderId="1" xfId="1" applyNumberFormat="1" applyFont="1" applyBorder="1"/>
    <xf numFmtId="165" fontId="3" fillId="0" borderId="1" xfId="0" applyNumberFormat="1" applyFont="1" applyBorder="1"/>
    <xf numFmtId="0" fontId="3" fillId="0" borderId="2" xfId="0" applyFont="1" applyBorder="1"/>
    <xf numFmtId="49" fontId="3" fillId="0" borderId="2" xfId="0" applyNumberFormat="1" applyFont="1" applyBorder="1" applyAlignment="1">
      <alignment wrapText="1"/>
    </xf>
    <xf numFmtId="0" fontId="0" fillId="0" borderId="3" xfId="0" applyBorder="1"/>
    <xf numFmtId="0" fontId="3" fillId="0" borderId="4" xfId="0" applyFont="1" applyBorder="1"/>
    <xf numFmtId="49" fontId="3" fillId="0" borderId="5" xfId="0" applyNumberFormat="1" applyFont="1" applyBorder="1" applyAlignment="1">
      <alignment wrapText="1"/>
    </xf>
    <xf numFmtId="165" fontId="3" fillId="0" borderId="5" xfId="1" applyNumberFormat="1" applyFont="1" applyBorder="1"/>
    <xf numFmtId="0" fontId="0" fillId="0" borderId="6" xfId="0" applyBorder="1"/>
    <xf numFmtId="49" fontId="3" fillId="0" borderId="7" xfId="0" applyNumberFormat="1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165" fontId="3" fillId="0" borderId="8" xfId="1" applyNumberFormat="1" applyFont="1" applyBorder="1"/>
    <xf numFmtId="0" fontId="0" fillId="0" borderId="9" xfId="0" applyBorder="1"/>
    <xf numFmtId="0" fontId="0" fillId="2" borderId="1" xfId="0" applyFill="1" applyBorder="1"/>
    <xf numFmtId="0" fontId="0" fillId="2" borderId="8" xfId="0" applyFill="1" applyBorder="1"/>
    <xf numFmtId="49" fontId="5" fillId="0" borderId="1" xfId="0" applyNumberFormat="1" applyFont="1" applyBorder="1" applyAlignment="1">
      <alignment wrapText="1"/>
    </xf>
    <xf numFmtId="165" fontId="5" fillId="0" borderId="1" xfId="1" applyNumberFormat="1" applyFont="1" applyBorder="1"/>
    <xf numFmtId="0" fontId="0" fillId="0" borderId="0" xfId="0" applyFill="1"/>
    <xf numFmtId="0" fontId="0" fillId="0" borderId="0" xfId="0" applyFont="1" applyFill="1"/>
    <xf numFmtId="0" fontId="2" fillId="0" borderId="1" xfId="0" applyFont="1" applyFill="1" applyBorder="1"/>
    <xf numFmtId="0" fontId="0" fillId="0" borderId="5" xfId="0" applyFill="1" applyBorder="1"/>
    <xf numFmtId="0" fontId="0" fillId="0" borderId="1" xfId="0" applyFill="1" applyBorder="1"/>
    <xf numFmtId="0" fontId="3" fillId="0" borderId="1" xfId="0" applyFont="1" applyFill="1" applyBorder="1"/>
    <xf numFmtId="165" fontId="3" fillId="0" borderId="1" xfId="0" applyNumberFormat="1" applyFont="1" applyFill="1" applyBorder="1"/>
    <xf numFmtId="0" fontId="0" fillId="2" borderId="5" xfId="0" applyFill="1" applyBorder="1"/>
  </cellXfs>
  <cellStyles count="2">
    <cellStyle name="Komma" xfId="1" builtinId="3"/>
    <cellStyle name="Normal" xfId="0" builtinId="0"/>
  </cellStyles>
  <dxfs count="4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 * #,##0_ ;_ * \-#,##0_ ;_ * &quot;-&quot;??_ ;_ @_ 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0CCDB0-5470-4507-8E97-473D81999C6A}" name="Tabel13" displayName="Tabel13" ref="A6:P21" totalsRowShown="0" headerRowDxfId="20" dataDxfId="19" headerRowBorderDxfId="17" tableBorderDxfId="18" totalsRowBorderDxfId="16" headerRowCellStyle="Komma" dataCellStyle="Komma">
  <autoFilter ref="A6:P21" xr:uid="{00000000-0009-0000-0100-000001000000}"/>
  <tableColumns count="16">
    <tableColumn id="1" xr3:uid="{16D9BBC1-2085-45EB-8F39-C35B062C88EE}" name="Kolonne1" dataDxfId="15"/>
    <tableColumn id="2" xr3:uid="{3C07A1C7-DF68-4647-BACD-3C68DDEE2A63}" name="Kolonne2" dataDxfId="14"/>
    <tableColumn id="4" xr3:uid="{57ABB4E3-2AA2-4675-8D30-C01448C4BD3E}" name="Kolonne4" dataDxfId="13" dataCellStyle="Komma"/>
    <tableColumn id="5" xr3:uid="{57AABDEC-A03A-40AD-AF46-91B29A025AEE}" name="Kolonne5" dataDxfId="12" dataCellStyle="Komma"/>
    <tableColumn id="6" xr3:uid="{521F0DC0-9583-42F4-804F-A6A9290EDAA0}" name="Kolonne6" dataDxfId="11" dataCellStyle="Komma"/>
    <tableColumn id="7" xr3:uid="{083D930B-088A-46E2-95F8-32D26701EC59}" name="Kolonne7" dataDxfId="10" dataCellStyle="Komma"/>
    <tableColumn id="8" xr3:uid="{6F2DE094-C2B7-4263-8643-DE482D07E0B8}" name="Kolonne8" dataDxfId="9" dataCellStyle="Komma"/>
    <tableColumn id="9" xr3:uid="{DF233FDB-13B5-483B-AB64-A2F1611DC6A8}" name="Kolonne9" dataDxfId="8" dataCellStyle="Komma"/>
    <tableColumn id="10" xr3:uid="{B4B2C236-36D0-404C-B848-F2413C0E5D73}" name="Kolonne10" dataDxfId="7" dataCellStyle="Komma"/>
    <tableColumn id="11" xr3:uid="{C9FF6BF4-4C40-4063-9B0A-7BB7B256F0B6}" name="Kolonne11" dataDxfId="6" dataCellStyle="Komma"/>
    <tableColumn id="12" xr3:uid="{36847995-386B-43A0-886B-B599425AD73B}" name="Kolonne12" dataDxfId="5" dataCellStyle="Komma"/>
    <tableColumn id="13" xr3:uid="{32036EC6-EBFB-4BDE-8B02-607B9D94A424}" name="Kolonne13" dataDxfId="4" dataCellStyle="Komma"/>
    <tableColumn id="14" xr3:uid="{75659099-EEE9-43BA-9D93-F5B61BF98FC0}" name="Kolonne14" dataDxfId="3" dataCellStyle="Komma"/>
    <tableColumn id="15" xr3:uid="{16214324-0876-488D-96D2-A7C3ADB95FDB}" name="Kolonne15" dataDxfId="2" dataCellStyle="Komma"/>
    <tableColumn id="16" xr3:uid="{D03B38E1-AD42-499E-A4D2-E3DAB7E747DB}" name="Kolonne16" dataDxfId="1" dataCellStyle="Komma"/>
    <tableColumn id="17" xr3:uid="{9663DFA2-32F4-436B-AB9A-95BBEA7E8F84}" name="Kolonne17" data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6:Q17" totalsRowShown="0" headerRowDxfId="42" dataDxfId="40" headerRowBorderDxfId="41" tableBorderDxfId="39" totalsRowBorderDxfId="38" headerRowCellStyle="Komma" dataCellStyle="Komma">
  <autoFilter ref="A6:Q17" xr:uid="{00000000-0009-0000-0100-000001000000}"/>
  <tableColumns count="17">
    <tableColumn id="1" xr3:uid="{00000000-0010-0000-0000-000001000000}" name="Kolonne1" dataDxfId="37"/>
    <tableColumn id="2" xr3:uid="{00000000-0010-0000-0000-000002000000}" name="Kolonne2" dataDxfId="36"/>
    <tableColumn id="3" xr3:uid="{00000000-0010-0000-0000-000003000000}" name="Kolonne3" dataDxfId="35" dataCellStyle="Komma"/>
    <tableColumn id="4" xr3:uid="{00000000-0010-0000-0000-000004000000}" name="Kolonne4" dataDxfId="34" dataCellStyle="Komma"/>
    <tableColumn id="5" xr3:uid="{00000000-0010-0000-0000-000005000000}" name="Kolonne5" dataDxfId="33" dataCellStyle="Komma"/>
    <tableColumn id="6" xr3:uid="{00000000-0010-0000-0000-000006000000}" name="Kolonne6" dataDxfId="32" dataCellStyle="Komma"/>
    <tableColumn id="7" xr3:uid="{00000000-0010-0000-0000-000007000000}" name="Kolonne7" dataDxfId="31" dataCellStyle="Komma"/>
    <tableColumn id="8" xr3:uid="{00000000-0010-0000-0000-000008000000}" name="Kolonne8" dataDxfId="30" dataCellStyle="Komma"/>
    <tableColumn id="9" xr3:uid="{00000000-0010-0000-0000-000009000000}" name="Kolonne9" dataDxfId="29" dataCellStyle="Komma"/>
    <tableColumn id="10" xr3:uid="{00000000-0010-0000-0000-00000A000000}" name="Kolonne10" dataDxfId="28" dataCellStyle="Komma"/>
    <tableColumn id="11" xr3:uid="{00000000-0010-0000-0000-00000B000000}" name="Kolonne11" dataDxfId="27" dataCellStyle="Komma"/>
    <tableColumn id="12" xr3:uid="{00000000-0010-0000-0000-00000C000000}" name="Kolonne12" dataDxfId="26" dataCellStyle="Komma"/>
    <tableColumn id="13" xr3:uid="{00000000-0010-0000-0000-00000D000000}" name="Kolonne13" dataDxfId="25" dataCellStyle="Komma"/>
    <tableColumn id="14" xr3:uid="{00000000-0010-0000-0000-00000E000000}" name="Kolonne14" dataDxfId="24" dataCellStyle="Komma"/>
    <tableColumn id="15" xr3:uid="{00000000-0010-0000-0000-00000F000000}" name="Kolonne15" dataDxfId="23" dataCellStyle="Komma"/>
    <tableColumn id="16" xr3:uid="{00000000-0010-0000-0000-000010000000}" name="Kolonne16" dataDxfId="22" dataCellStyle="Komma"/>
    <tableColumn id="17" xr3:uid="{00000000-0010-0000-0000-000011000000}" name="Kolonne17" dataDxfId="2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74EE-757C-429E-9757-61091957097E}">
  <sheetPr>
    <pageSetUpPr fitToPage="1"/>
  </sheetPr>
  <dimension ref="A1:Q26"/>
  <sheetViews>
    <sheetView tabSelected="1" topLeftCell="A4" workbookViewId="0">
      <selection activeCell="M17" sqref="M17"/>
    </sheetView>
  </sheetViews>
  <sheetFormatPr defaultRowHeight="14.5" x14ac:dyDescent="0.35"/>
  <cols>
    <col min="1" max="1" width="20.26953125" customWidth="1"/>
    <col min="2" max="2" width="48.81640625" style="8" customWidth="1"/>
    <col min="3" max="8" width="11.26953125" customWidth="1"/>
    <col min="9" max="15" width="12.1796875" customWidth="1"/>
    <col min="16" max="16" width="12.54296875" customWidth="1"/>
    <col min="17" max="17" width="9.90625" style="35" customWidth="1"/>
  </cols>
  <sheetData>
    <row r="1" spans="1:17" x14ac:dyDescent="0.35">
      <c r="A1" s="1" t="s">
        <v>25</v>
      </c>
      <c r="B1" s="6"/>
    </row>
    <row r="2" spans="1:17" s="5" customFormat="1" x14ac:dyDescent="0.35">
      <c r="A2" s="5" t="s">
        <v>50</v>
      </c>
      <c r="B2" s="7"/>
      <c r="Q2" s="36"/>
    </row>
    <row r="3" spans="1:17" x14ac:dyDescent="0.35">
      <c r="A3" t="s">
        <v>85</v>
      </c>
    </row>
    <row r="5" spans="1:17" ht="13.5" customHeight="1" x14ac:dyDescent="0.35">
      <c r="A5" s="10" t="s">
        <v>26</v>
      </c>
      <c r="B5" s="11" t="s">
        <v>27</v>
      </c>
      <c r="C5" s="10" t="s">
        <v>29</v>
      </c>
      <c r="D5" s="10" t="s">
        <v>30</v>
      </c>
      <c r="E5" s="10" t="s">
        <v>31</v>
      </c>
      <c r="F5" s="10" t="s">
        <v>32</v>
      </c>
      <c r="G5" s="10" t="s">
        <v>33</v>
      </c>
      <c r="H5" s="10" t="s">
        <v>34</v>
      </c>
      <c r="I5" s="10" t="s">
        <v>35</v>
      </c>
      <c r="J5" s="10" t="s">
        <v>36</v>
      </c>
      <c r="K5" s="10" t="s">
        <v>37</v>
      </c>
      <c r="L5" s="10" t="s">
        <v>38</v>
      </c>
      <c r="M5" s="10" t="s">
        <v>39</v>
      </c>
      <c r="N5" s="10" t="s">
        <v>40</v>
      </c>
      <c r="O5" s="10" t="s">
        <v>41</v>
      </c>
      <c r="P5" s="10" t="s">
        <v>42</v>
      </c>
      <c r="Q5" s="37" t="s">
        <v>84</v>
      </c>
    </row>
    <row r="6" spans="1:17" x14ac:dyDescent="0.35">
      <c r="A6" s="23" t="s">
        <v>62</v>
      </c>
      <c r="B6" s="24" t="s">
        <v>63</v>
      </c>
      <c r="C6" s="25" t="s">
        <v>65</v>
      </c>
      <c r="D6" s="25" t="s">
        <v>66</v>
      </c>
      <c r="E6" s="25" t="s">
        <v>67</v>
      </c>
      <c r="F6" s="25" t="s">
        <v>68</v>
      </c>
      <c r="G6" s="25" t="s">
        <v>69</v>
      </c>
      <c r="H6" s="25" t="s">
        <v>70</v>
      </c>
      <c r="I6" s="25" t="s">
        <v>71</v>
      </c>
      <c r="J6" s="25" t="s">
        <v>72</v>
      </c>
      <c r="K6" s="25" t="s">
        <v>73</v>
      </c>
      <c r="L6" s="25" t="s">
        <v>74</v>
      </c>
      <c r="M6" s="25" t="s">
        <v>75</v>
      </c>
      <c r="N6" s="25" t="s">
        <v>76</v>
      </c>
      <c r="O6" s="25" t="s">
        <v>77</v>
      </c>
      <c r="P6" s="26" t="s">
        <v>78</v>
      </c>
      <c r="Q6" s="38" t="s">
        <v>83</v>
      </c>
    </row>
    <row r="7" spans="1:17" x14ac:dyDescent="0.35">
      <c r="A7" s="20" t="s">
        <v>51</v>
      </c>
      <c r="B7" s="33" t="s">
        <v>87</v>
      </c>
      <c r="C7" s="34"/>
      <c r="D7" s="34"/>
      <c r="E7" s="34">
        <v>50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22"/>
      <c r="Q7" s="42"/>
    </row>
    <row r="8" spans="1:17" x14ac:dyDescent="0.35">
      <c r="A8" s="20" t="s">
        <v>51</v>
      </c>
      <c r="B8" s="13" t="s">
        <v>86</v>
      </c>
      <c r="C8" s="14">
        <v>160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2"/>
      <c r="Q8" s="39"/>
    </row>
    <row r="9" spans="1:17" ht="24.5" x14ac:dyDescent="0.35">
      <c r="A9" s="20" t="s">
        <v>51</v>
      </c>
      <c r="B9" s="13" t="s">
        <v>89</v>
      </c>
      <c r="C9" s="14"/>
      <c r="D9" s="14"/>
      <c r="E9" s="14"/>
      <c r="F9" s="14"/>
      <c r="G9" s="14"/>
      <c r="H9" s="14"/>
      <c r="I9" s="14"/>
      <c r="J9" s="14">
        <v>800</v>
      </c>
      <c r="K9" s="14"/>
      <c r="L9" s="14"/>
      <c r="M9" s="14"/>
      <c r="N9" s="14"/>
      <c r="O9" s="14"/>
      <c r="P9" s="22"/>
      <c r="Q9" s="31"/>
    </row>
    <row r="10" spans="1:17" x14ac:dyDescent="0.35">
      <c r="A10" s="20" t="s">
        <v>51</v>
      </c>
      <c r="B10" s="13" t="s">
        <v>90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22"/>
      <c r="Q10" s="39"/>
    </row>
    <row r="11" spans="1:17" x14ac:dyDescent="0.35">
      <c r="A11" s="20" t="s">
        <v>51</v>
      </c>
      <c r="B11" s="13" t="s">
        <v>88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>
        <v>800</v>
      </c>
      <c r="P11" s="22"/>
      <c r="Q11" s="31"/>
    </row>
    <row r="12" spans="1:17" ht="24.5" x14ac:dyDescent="0.35">
      <c r="A12" s="20" t="s">
        <v>44</v>
      </c>
      <c r="B12" s="13" t="s">
        <v>53</v>
      </c>
      <c r="C12" s="14">
        <v>21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2"/>
      <c r="Q12" s="39"/>
    </row>
    <row r="13" spans="1:17" x14ac:dyDescent="0.35">
      <c r="A13" s="20" t="s">
        <v>44</v>
      </c>
      <c r="B13" s="13" t="s">
        <v>54</v>
      </c>
      <c r="C13" s="14"/>
      <c r="D13" s="14"/>
      <c r="E13" s="14"/>
      <c r="F13" s="14"/>
      <c r="G13" s="14"/>
      <c r="H13" s="14">
        <v>500</v>
      </c>
      <c r="I13" s="14"/>
      <c r="J13" s="14"/>
      <c r="K13" s="14"/>
      <c r="L13" s="14"/>
      <c r="M13" s="14"/>
      <c r="N13" s="14"/>
      <c r="O13" s="14"/>
      <c r="P13" s="22"/>
      <c r="Q13" s="31"/>
    </row>
    <row r="14" spans="1:17" ht="24.5" x14ac:dyDescent="0.35">
      <c r="A14" s="20" t="s">
        <v>45</v>
      </c>
      <c r="B14" s="13" t="s">
        <v>61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2"/>
      <c r="Q14" s="39"/>
    </row>
    <row r="15" spans="1:17" x14ac:dyDescent="0.35">
      <c r="A15" s="20" t="s">
        <v>45</v>
      </c>
      <c r="B15" s="13" t="s">
        <v>91</v>
      </c>
      <c r="C15" s="34"/>
      <c r="D15" s="34">
        <v>40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2"/>
      <c r="Q15" s="31"/>
    </row>
    <row r="16" spans="1:17" x14ac:dyDescent="0.35">
      <c r="A16" s="20" t="s">
        <v>46</v>
      </c>
      <c r="B16" s="13" t="s">
        <v>55</v>
      </c>
      <c r="C16" s="14"/>
      <c r="D16" s="14"/>
      <c r="E16" s="14"/>
      <c r="F16" s="14"/>
      <c r="G16" s="14"/>
      <c r="H16" s="14"/>
      <c r="I16" s="14"/>
      <c r="J16" s="14"/>
      <c r="K16" s="14">
        <v>100</v>
      </c>
      <c r="L16" s="14"/>
      <c r="M16" s="14"/>
      <c r="N16" s="14"/>
      <c r="O16" s="14"/>
      <c r="P16" s="22"/>
      <c r="Q16" s="39"/>
    </row>
    <row r="17" spans="1:17" x14ac:dyDescent="0.35">
      <c r="A17" s="20" t="s">
        <v>15</v>
      </c>
      <c r="B17" s="13" t="s">
        <v>56</v>
      </c>
      <c r="C17" s="14"/>
      <c r="D17" s="14"/>
      <c r="E17" s="14">
        <v>75</v>
      </c>
      <c r="F17" s="14"/>
      <c r="G17" s="14"/>
      <c r="H17" s="14">
        <v>75</v>
      </c>
      <c r="I17" s="14"/>
      <c r="J17" s="14"/>
      <c r="K17" s="14"/>
      <c r="L17" s="14"/>
      <c r="M17" s="14"/>
      <c r="N17" s="14"/>
      <c r="O17" s="14">
        <v>75</v>
      </c>
      <c r="P17" s="22"/>
      <c r="Q17" s="31"/>
    </row>
    <row r="18" spans="1:17" x14ac:dyDescent="0.35">
      <c r="A18" s="20" t="s">
        <v>47</v>
      </c>
      <c r="B18" s="13" t="s">
        <v>92</v>
      </c>
      <c r="C18" s="14"/>
      <c r="D18" s="14"/>
      <c r="E18" s="14"/>
      <c r="F18" s="14">
        <v>50</v>
      </c>
      <c r="G18" s="14"/>
      <c r="H18" s="14"/>
      <c r="I18" s="14"/>
      <c r="J18" s="14"/>
      <c r="K18" s="14"/>
      <c r="L18" s="14"/>
      <c r="M18" s="14"/>
      <c r="N18" s="14"/>
      <c r="O18" s="14"/>
      <c r="P18" s="22"/>
      <c r="Q18" s="39"/>
    </row>
    <row r="19" spans="1:17" x14ac:dyDescent="0.35">
      <c r="A19" s="20" t="s">
        <v>17</v>
      </c>
      <c r="B19" s="13" t="s">
        <v>93</v>
      </c>
      <c r="C19" s="14"/>
      <c r="D19" s="14">
        <v>100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>
        <v>50</v>
      </c>
      <c r="Q19" s="31"/>
    </row>
    <row r="20" spans="1:17" x14ac:dyDescent="0.35">
      <c r="A20" s="20" t="s">
        <v>48</v>
      </c>
      <c r="B20" s="13" t="s">
        <v>58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2"/>
      <c r="Q20" s="39"/>
    </row>
    <row r="21" spans="1:17" s="1" customFormat="1" x14ac:dyDescent="0.35">
      <c r="A21" s="27" t="s">
        <v>18</v>
      </c>
      <c r="B21" s="28" t="s">
        <v>59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  <c r="Q21" s="32"/>
    </row>
    <row r="22" spans="1:17" x14ac:dyDescent="0.35">
      <c r="A22" s="16" t="s">
        <v>20</v>
      </c>
      <c r="B22" s="17"/>
      <c r="C22" s="18">
        <f>SUM(C8:C21)</f>
        <v>181</v>
      </c>
      <c r="D22" s="18">
        <f>SUM(D7:D21)</f>
        <v>140</v>
      </c>
      <c r="E22" s="18">
        <f>SUM(E7:E21)</f>
        <v>125</v>
      </c>
      <c r="F22" s="18">
        <f t="shared" ref="F22:J22" si="0">SUM(F7:F21)</f>
        <v>50</v>
      </c>
      <c r="G22" s="18">
        <f t="shared" si="0"/>
        <v>0</v>
      </c>
      <c r="H22" s="18">
        <f t="shared" si="0"/>
        <v>575</v>
      </c>
      <c r="I22" s="18">
        <f t="shared" si="0"/>
        <v>0</v>
      </c>
      <c r="J22" s="18">
        <f t="shared" si="0"/>
        <v>800</v>
      </c>
      <c r="K22" s="18">
        <f>SUM(K8:K21)</f>
        <v>100</v>
      </c>
      <c r="L22" s="18">
        <f>SUM(L8:L21)</f>
        <v>0</v>
      </c>
      <c r="M22" s="18">
        <f>SUM(M8:M21)</f>
        <v>0</v>
      </c>
      <c r="N22" s="18">
        <f>SUM(N8:N21)</f>
        <v>0</v>
      </c>
      <c r="O22" s="18">
        <f>SUM(O8:O21)</f>
        <v>875</v>
      </c>
      <c r="P22" s="18">
        <f>SUM(P8:P21)</f>
        <v>50</v>
      </c>
      <c r="Q22" s="18">
        <f>SUM(Q8:Q21)</f>
        <v>0</v>
      </c>
    </row>
    <row r="23" spans="1:17" x14ac:dyDescent="0.35">
      <c r="A23" s="12" t="s">
        <v>49</v>
      </c>
      <c r="B23" s="13"/>
      <c r="C23" s="12">
        <v>230</v>
      </c>
      <c r="D23" s="12">
        <v>230</v>
      </c>
      <c r="E23" s="12">
        <v>230</v>
      </c>
      <c r="F23" s="12">
        <v>230</v>
      </c>
      <c r="G23" s="12">
        <v>230</v>
      </c>
      <c r="H23" s="12">
        <v>230</v>
      </c>
      <c r="I23" s="12">
        <v>230</v>
      </c>
      <c r="J23" s="12">
        <v>230</v>
      </c>
      <c r="K23" s="12">
        <v>230</v>
      </c>
      <c r="L23" s="12">
        <v>230</v>
      </c>
      <c r="M23" s="12">
        <v>230</v>
      </c>
      <c r="N23" s="12">
        <v>230</v>
      </c>
      <c r="O23" s="12">
        <v>230</v>
      </c>
      <c r="P23" s="12">
        <v>230</v>
      </c>
      <c r="Q23" s="40">
        <v>230</v>
      </c>
    </row>
    <row r="24" spans="1:17" x14ac:dyDescent="0.35">
      <c r="A24" s="12" t="s">
        <v>79</v>
      </c>
      <c r="B24" s="13"/>
      <c r="C24" s="19">
        <v>77</v>
      </c>
      <c r="D24" s="19">
        <f t="shared" ref="D24:Q24" si="1">C24-C22+C23</f>
        <v>126</v>
      </c>
      <c r="E24" s="19">
        <f t="shared" si="1"/>
        <v>216</v>
      </c>
      <c r="F24" s="19">
        <f t="shared" si="1"/>
        <v>321</v>
      </c>
      <c r="G24" s="19">
        <f t="shared" si="1"/>
        <v>501</v>
      </c>
      <c r="H24" s="19">
        <f t="shared" si="1"/>
        <v>731</v>
      </c>
      <c r="I24" s="19">
        <f t="shared" si="1"/>
        <v>386</v>
      </c>
      <c r="J24" s="19">
        <f t="shared" si="1"/>
        <v>616</v>
      </c>
      <c r="K24" s="19">
        <f t="shared" si="1"/>
        <v>46</v>
      </c>
      <c r="L24" s="19">
        <f t="shared" si="1"/>
        <v>176</v>
      </c>
      <c r="M24" s="19">
        <f t="shared" si="1"/>
        <v>406</v>
      </c>
      <c r="N24" s="19">
        <f t="shared" si="1"/>
        <v>636</v>
      </c>
      <c r="O24" s="19">
        <f t="shared" si="1"/>
        <v>866</v>
      </c>
      <c r="P24" s="19">
        <f t="shared" si="1"/>
        <v>221</v>
      </c>
      <c r="Q24" s="41">
        <f t="shared" si="1"/>
        <v>401</v>
      </c>
    </row>
    <row r="25" spans="1:17" x14ac:dyDescent="0.3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7" x14ac:dyDescent="0.35">
      <c r="A26" s="2" t="s">
        <v>82</v>
      </c>
    </row>
  </sheetData>
  <pageMargins left="0.7" right="0.7" top="0.75" bottom="0.75" header="0.3" footer="0.3"/>
  <pageSetup paperSize="9" scale="53" fitToHeight="0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workbookViewId="0">
      <selection activeCell="B7" sqref="B7"/>
    </sheetView>
  </sheetViews>
  <sheetFormatPr defaultRowHeight="14.5" x14ac:dyDescent="0.35"/>
  <cols>
    <col min="1" max="1" width="20.26953125" customWidth="1"/>
    <col min="2" max="2" width="48.81640625" style="8" customWidth="1"/>
    <col min="3" max="9" width="11.26953125" customWidth="1"/>
    <col min="10" max="16" width="12.1796875" customWidth="1"/>
    <col min="17" max="17" width="12.54296875" customWidth="1"/>
  </cols>
  <sheetData>
    <row r="1" spans="1:17" x14ac:dyDescent="0.35">
      <c r="A1" s="1" t="s">
        <v>25</v>
      </c>
      <c r="B1" s="6"/>
    </row>
    <row r="2" spans="1:17" s="5" customFormat="1" x14ac:dyDescent="0.35">
      <c r="A2" s="5" t="s">
        <v>50</v>
      </c>
      <c r="B2" s="7"/>
    </row>
    <row r="3" spans="1:17" x14ac:dyDescent="0.35">
      <c r="A3" t="s">
        <v>81</v>
      </c>
    </row>
    <row r="5" spans="1:17" x14ac:dyDescent="0.35">
      <c r="A5" s="10" t="s">
        <v>26</v>
      </c>
      <c r="B5" s="11" t="s">
        <v>27</v>
      </c>
      <c r="C5" s="10" t="s">
        <v>28</v>
      </c>
      <c r="D5" s="10" t="s">
        <v>29</v>
      </c>
      <c r="E5" s="10" t="s">
        <v>30</v>
      </c>
      <c r="F5" s="10" t="s">
        <v>31</v>
      </c>
      <c r="G5" s="10" t="s">
        <v>32</v>
      </c>
      <c r="H5" s="10" t="s">
        <v>33</v>
      </c>
      <c r="I5" s="10" t="s">
        <v>34</v>
      </c>
      <c r="J5" s="10" t="s">
        <v>35</v>
      </c>
      <c r="K5" s="10" t="s">
        <v>36</v>
      </c>
      <c r="L5" s="10" t="s">
        <v>37</v>
      </c>
      <c r="M5" s="10" t="s">
        <v>38</v>
      </c>
      <c r="N5" s="10" t="s">
        <v>39</v>
      </c>
      <c r="O5" s="10" t="s">
        <v>40</v>
      </c>
      <c r="P5" s="10" t="s">
        <v>41</v>
      </c>
      <c r="Q5" s="10" t="s">
        <v>42</v>
      </c>
    </row>
    <row r="6" spans="1:17" x14ac:dyDescent="0.35">
      <c r="A6" s="23" t="s">
        <v>62</v>
      </c>
      <c r="B6" s="24" t="s">
        <v>63</v>
      </c>
      <c r="C6" s="25" t="s">
        <v>64</v>
      </c>
      <c r="D6" s="25" t="s">
        <v>65</v>
      </c>
      <c r="E6" s="25" t="s">
        <v>66</v>
      </c>
      <c r="F6" s="25" t="s">
        <v>67</v>
      </c>
      <c r="G6" s="25" t="s">
        <v>68</v>
      </c>
      <c r="H6" s="25" t="s">
        <v>69</v>
      </c>
      <c r="I6" s="25" t="s">
        <v>70</v>
      </c>
      <c r="J6" s="25" t="s">
        <v>71</v>
      </c>
      <c r="K6" s="25" t="s">
        <v>72</v>
      </c>
      <c r="L6" s="25" t="s">
        <v>73</v>
      </c>
      <c r="M6" s="25" t="s">
        <v>74</v>
      </c>
      <c r="N6" s="25" t="s">
        <v>75</v>
      </c>
      <c r="O6" s="25" t="s">
        <v>76</v>
      </c>
      <c r="P6" s="25" t="s">
        <v>77</v>
      </c>
      <c r="Q6" s="26" t="s">
        <v>78</v>
      </c>
    </row>
    <row r="7" spans="1:17" x14ac:dyDescent="0.35">
      <c r="A7" s="20" t="s">
        <v>51</v>
      </c>
      <c r="B7" s="13" t="s">
        <v>52</v>
      </c>
      <c r="C7" s="14"/>
      <c r="D7" s="14">
        <v>50</v>
      </c>
      <c r="E7" s="14"/>
      <c r="F7" s="14">
        <v>50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22"/>
    </row>
    <row r="8" spans="1:17" ht="24.5" x14ac:dyDescent="0.35">
      <c r="A8" s="20" t="s">
        <v>51</v>
      </c>
      <c r="B8" s="13" t="s">
        <v>43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>
        <v>1470</v>
      </c>
      <c r="O8" s="14"/>
      <c r="P8" s="14"/>
      <c r="Q8" s="22"/>
    </row>
    <row r="9" spans="1:17" ht="24.5" x14ac:dyDescent="0.35">
      <c r="A9" s="20" t="s">
        <v>44</v>
      </c>
      <c r="B9" s="13" t="s">
        <v>53</v>
      </c>
      <c r="C9" s="14">
        <v>900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22"/>
    </row>
    <row r="10" spans="1:17" x14ac:dyDescent="0.35">
      <c r="A10" s="20" t="s">
        <v>44</v>
      </c>
      <c r="B10" s="13" t="s">
        <v>54</v>
      </c>
      <c r="C10" s="14"/>
      <c r="D10" s="14"/>
      <c r="E10" s="14"/>
      <c r="F10" s="14"/>
      <c r="G10" s="14"/>
      <c r="H10" s="14">
        <v>700</v>
      </c>
      <c r="I10" s="14"/>
      <c r="J10" s="14"/>
      <c r="K10" s="14"/>
      <c r="L10" s="14"/>
      <c r="M10" s="14"/>
      <c r="N10" s="14"/>
      <c r="O10" s="14"/>
      <c r="P10" s="14"/>
      <c r="Q10" s="22"/>
    </row>
    <row r="11" spans="1:17" ht="24.5" x14ac:dyDescent="0.35">
      <c r="A11" s="20" t="s">
        <v>45</v>
      </c>
      <c r="B11" s="13" t="s">
        <v>61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22"/>
    </row>
    <row r="12" spans="1:17" x14ac:dyDescent="0.35">
      <c r="A12" s="20" t="s">
        <v>46</v>
      </c>
      <c r="B12" s="13" t="s">
        <v>55</v>
      </c>
      <c r="C12" s="14"/>
      <c r="D12" s="14"/>
      <c r="E12" s="14"/>
      <c r="F12" s="14"/>
      <c r="G12" s="14"/>
      <c r="H12" s="14"/>
      <c r="I12" s="14"/>
      <c r="J12" s="14"/>
      <c r="K12" s="14"/>
      <c r="L12" s="14">
        <v>100</v>
      </c>
      <c r="M12" s="14"/>
      <c r="N12" s="14"/>
      <c r="O12" s="14"/>
      <c r="P12" s="14"/>
      <c r="Q12" s="22"/>
    </row>
    <row r="13" spans="1:17" x14ac:dyDescent="0.35">
      <c r="A13" s="21" t="s">
        <v>15</v>
      </c>
      <c r="B13" s="15" t="s">
        <v>56</v>
      </c>
      <c r="C13" s="14"/>
      <c r="D13" s="14"/>
      <c r="E13" s="14"/>
      <c r="F13" s="14">
        <v>75</v>
      </c>
      <c r="G13" s="14"/>
      <c r="H13" s="14"/>
      <c r="I13" s="14">
        <v>75</v>
      </c>
      <c r="J13" s="14"/>
      <c r="K13" s="14"/>
      <c r="L13" s="14"/>
      <c r="M13" s="14"/>
      <c r="N13" s="14"/>
      <c r="O13" s="14"/>
      <c r="P13" s="14">
        <v>75</v>
      </c>
      <c r="Q13" s="22"/>
    </row>
    <row r="14" spans="1:17" x14ac:dyDescent="0.35">
      <c r="A14" s="20" t="s">
        <v>47</v>
      </c>
      <c r="B14" s="13" t="s">
        <v>57</v>
      </c>
      <c r="C14" s="14"/>
      <c r="D14" s="14"/>
      <c r="E14" s="14">
        <v>25</v>
      </c>
      <c r="F14" s="14"/>
      <c r="G14" s="14">
        <v>25</v>
      </c>
      <c r="H14" s="14"/>
      <c r="I14" s="14"/>
      <c r="J14" s="14"/>
      <c r="K14" s="14"/>
      <c r="L14" s="14"/>
      <c r="M14" s="14"/>
      <c r="N14" s="14"/>
      <c r="O14" s="14"/>
      <c r="P14" s="14"/>
      <c r="Q14" s="22"/>
    </row>
    <row r="15" spans="1:17" x14ac:dyDescent="0.35">
      <c r="A15" s="20" t="s">
        <v>17</v>
      </c>
      <c r="B15" s="13" t="s">
        <v>80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22">
        <v>50</v>
      </c>
    </row>
    <row r="16" spans="1:17" x14ac:dyDescent="0.35">
      <c r="A16" s="20" t="s">
        <v>48</v>
      </c>
      <c r="B16" s="13" t="s">
        <v>58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22"/>
    </row>
    <row r="17" spans="1:17" s="1" customFormat="1" x14ac:dyDescent="0.35">
      <c r="A17" s="27" t="s">
        <v>18</v>
      </c>
      <c r="B17" s="28" t="s">
        <v>59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</row>
    <row r="18" spans="1:17" x14ac:dyDescent="0.35">
      <c r="A18" s="16" t="s">
        <v>20</v>
      </c>
      <c r="B18" s="17"/>
      <c r="C18" s="18">
        <f t="shared" ref="C18:Q18" si="0">SUM(C7:C17)</f>
        <v>900</v>
      </c>
      <c r="D18" s="18">
        <f t="shared" si="0"/>
        <v>50</v>
      </c>
      <c r="E18" s="18">
        <f t="shared" si="0"/>
        <v>25</v>
      </c>
      <c r="F18" s="18">
        <f t="shared" si="0"/>
        <v>125</v>
      </c>
      <c r="G18" s="18">
        <f t="shared" si="0"/>
        <v>25</v>
      </c>
      <c r="H18" s="18">
        <f t="shared" si="0"/>
        <v>700</v>
      </c>
      <c r="I18" s="18">
        <f t="shared" si="0"/>
        <v>75</v>
      </c>
      <c r="J18" s="18">
        <f t="shared" si="0"/>
        <v>0</v>
      </c>
      <c r="K18" s="18">
        <f t="shared" si="0"/>
        <v>0</v>
      </c>
      <c r="L18" s="18">
        <f t="shared" si="0"/>
        <v>100</v>
      </c>
      <c r="M18" s="18">
        <f t="shared" si="0"/>
        <v>0</v>
      </c>
      <c r="N18" s="18">
        <f t="shared" si="0"/>
        <v>1470</v>
      </c>
      <c r="O18" s="18">
        <f t="shared" si="0"/>
        <v>0</v>
      </c>
      <c r="P18" s="18">
        <f t="shared" si="0"/>
        <v>75</v>
      </c>
      <c r="Q18" s="18">
        <f t="shared" si="0"/>
        <v>50</v>
      </c>
    </row>
    <row r="19" spans="1:17" x14ac:dyDescent="0.35">
      <c r="A19" s="12" t="s">
        <v>49</v>
      </c>
      <c r="B19" s="13"/>
      <c r="C19" s="12">
        <v>230</v>
      </c>
      <c r="D19" s="12">
        <v>230</v>
      </c>
      <c r="E19" s="12">
        <v>230</v>
      </c>
      <c r="F19" s="12">
        <v>230</v>
      </c>
      <c r="G19" s="12">
        <v>230</v>
      </c>
      <c r="H19" s="12">
        <v>230</v>
      </c>
      <c r="I19" s="12">
        <v>230</v>
      </c>
      <c r="J19" s="12">
        <v>230</v>
      </c>
      <c r="K19" s="12">
        <v>230</v>
      </c>
      <c r="L19" s="12">
        <v>230</v>
      </c>
      <c r="M19" s="12">
        <v>230</v>
      </c>
      <c r="N19" s="12">
        <v>230</v>
      </c>
      <c r="O19" s="12">
        <v>230</v>
      </c>
      <c r="P19" s="12">
        <v>230</v>
      </c>
      <c r="Q19" s="12">
        <v>230</v>
      </c>
    </row>
    <row r="20" spans="1:17" x14ac:dyDescent="0.35">
      <c r="A20" s="12" t="s">
        <v>79</v>
      </c>
      <c r="B20" s="13"/>
      <c r="C20" s="19">
        <v>713</v>
      </c>
      <c r="D20" s="19">
        <f>C20-C18+C19</f>
        <v>43</v>
      </c>
      <c r="E20" s="19">
        <f t="shared" ref="E20:Q20" si="1">D20-D18+D19</f>
        <v>223</v>
      </c>
      <c r="F20" s="19">
        <f t="shared" si="1"/>
        <v>428</v>
      </c>
      <c r="G20" s="19">
        <f t="shared" si="1"/>
        <v>533</v>
      </c>
      <c r="H20" s="19">
        <f t="shared" si="1"/>
        <v>738</v>
      </c>
      <c r="I20" s="19">
        <f t="shared" si="1"/>
        <v>268</v>
      </c>
      <c r="J20" s="19">
        <f t="shared" si="1"/>
        <v>423</v>
      </c>
      <c r="K20" s="19">
        <f t="shared" si="1"/>
        <v>653</v>
      </c>
      <c r="L20" s="19">
        <f t="shared" si="1"/>
        <v>883</v>
      </c>
      <c r="M20" s="19">
        <f t="shared" si="1"/>
        <v>1013</v>
      </c>
      <c r="N20" s="19">
        <f t="shared" si="1"/>
        <v>1243</v>
      </c>
      <c r="O20" s="19">
        <f t="shared" si="1"/>
        <v>3</v>
      </c>
      <c r="P20" s="19">
        <f t="shared" si="1"/>
        <v>233</v>
      </c>
      <c r="Q20" s="19">
        <f t="shared" si="1"/>
        <v>388</v>
      </c>
    </row>
    <row r="21" spans="1:17" x14ac:dyDescent="0.3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7" x14ac:dyDescent="0.35">
      <c r="A22" s="2" t="s">
        <v>60</v>
      </c>
    </row>
  </sheetData>
  <pageMargins left="0.7" right="0.7" top="0.75" bottom="0.75" header="0.3" footer="0.3"/>
  <pageSetup paperSize="9" scale="53" fitToHeight="0" orientation="landscape" horizontalDpi="4294967293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workbookViewId="0">
      <selection activeCell="C23" sqref="C23"/>
    </sheetView>
  </sheetViews>
  <sheetFormatPr defaultRowHeight="14.5" x14ac:dyDescent="0.35"/>
  <cols>
    <col min="1" max="1" width="4.1796875" customWidth="1"/>
    <col min="5" max="5" width="10.54296875" customWidth="1"/>
    <col min="6" max="7" width="5.1796875" customWidth="1"/>
    <col min="8" max="9" width="4.81640625" customWidth="1"/>
    <col min="10" max="10" width="5" customWidth="1"/>
    <col min="11" max="11" width="6.1796875" customWidth="1"/>
    <col min="12" max="12" width="5.7265625" customWidth="1"/>
    <col min="13" max="13" width="5.54296875" customWidth="1"/>
    <col min="14" max="14" width="5.453125" customWidth="1"/>
    <col min="15" max="15" width="5.54296875" customWidth="1"/>
    <col min="16" max="17" width="5.453125" customWidth="1"/>
    <col min="18" max="18" width="5.81640625" customWidth="1"/>
    <col min="19" max="19" width="5.453125" customWidth="1"/>
    <col min="20" max="20" width="6.1796875" customWidth="1"/>
    <col min="21" max="21" width="6.81640625" customWidth="1"/>
  </cols>
  <sheetData>
    <row r="1" spans="1:21" x14ac:dyDescent="0.35">
      <c r="A1" s="1" t="s">
        <v>0</v>
      </c>
      <c r="B1" s="1"/>
      <c r="C1" s="1"/>
      <c r="D1" s="1"/>
      <c r="E1" s="1"/>
      <c r="F1" s="1"/>
      <c r="G1" s="1"/>
    </row>
    <row r="2" spans="1:21" x14ac:dyDescent="0.35">
      <c r="A2" s="1" t="s">
        <v>1</v>
      </c>
      <c r="B2" s="1"/>
      <c r="C2" s="1"/>
      <c r="D2" s="1"/>
      <c r="E2" s="1"/>
      <c r="F2" s="1"/>
      <c r="G2" s="1"/>
    </row>
    <row r="4" spans="1:21" x14ac:dyDescent="0.35">
      <c r="A4" s="1" t="s">
        <v>2</v>
      </c>
      <c r="B4" s="1" t="s">
        <v>3</v>
      </c>
      <c r="C4" s="1"/>
      <c r="D4" s="1"/>
      <c r="E4" s="1"/>
      <c r="F4" s="1">
        <v>2015</v>
      </c>
      <c r="G4" s="1">
        <v>2016</v>
      </c>
      <c r="H4" s="1">
        <v>2017</v>
      </c>
      <c r="I4" s="1">
        <v>2018</v>
      </c>
      <c r="J4" s="1">
        <v>2019</v>
      </c>
      <c r="K4" s="1">
        <v>2020</v>
      </c>
      <c r="L4" s="1">
        <v>2021</v>
      </c>
      <c r="M4" s="1">
        <v>2022</v>
      </c>
      <c r="N4" s="1">
        <v>2023</v>
      </c>
      <c r="O4" s="1">
        <v>2024</v>
      </c>
      <c r="P4" s="1">
        <v>2025</v>
      </c>
      <c r="Q4" s="1">
        <v>2026</v>
      </c>
      <c r="R4" s="1">
        <v>2027</v>
      </c>
      <c r="S4" s="1">
        <v>2028</v>
      </c>
      <c r="T4" s="1">
        <v>2029</v>
      </c>
      <c r="U4" s="1">
        <v>2030</v>
      </c>
    </row>
    <row r="5" spans="1:21" x14ac:dyDescent="0.35">
      <c r="A5" s="2">
        <v>1</v>
      </c>
      <c r="B5" s="2" t="s">
        <v>4</v>
      </c>
      <c r="C5" s="2"/>
      <c r="D5" s="2"/>
      <c r="E5" s="2"/>
      <c r="F5" s="3"/>
      <c r="G5" s="3">
        <v>82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35">
      <c r="A6" s="2">
        <v>2</v>
      </c>
      <c r="B6" s="2" t="s">
        <v>5</v>
      </c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>
        <v>1470</v>
      </c>
      <c r="T6" s="3"/>
      <c r="U6" s="3"/>
    </row>
    <row r="7" spans="1:21" x14ac:dyDescent="0.35">
      <c r="A7" s="2"/>
      <c r="B7" s="2" t="s">
        <v>6</v>
      </c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35">
      <c r="A8" s="2">
        <v>3</v>
      </c>
      <c r="B8" s="2" t="s">
        <v>7</v>
      </c>
      <c r="C8" s="2"/>
      <c r="D8" s="2"/>
      <c r="E8" s="2"/>
      <c r="F8" s="3">
        <f>(8+12)*1.25</f>
        <v>25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35">
      <c r="A9" s="2"/>
      <c r="B9" s="2" t="s">
        <v>8</v>
      </c>
      <c r="C9" s="2"/>
      <c r="D9" s="2"/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35">
      <c r="A10" s="2">
        <v>4</v>
      </c>
      <c r="B10" s="2" t="s">
        <v>9</v>
      </c>
      <c r="C10" s="2"/>
      <c r="D10" s="2"/>
      <c r="E10" s="2"/>
      <c r="F10" s="3"/>
      <c r="G10" s="3"/>
      <c r="H10" s="3">
        <v>600</v>
      </c>
      <c r="I10" s="3"/>
      <c r="J10" s="3"/>
      <c r="K10" s="3"/>
      <c r="L10" s="3"/>
      <c r="M10" s="3">
        <v>700</v>
      </c>
      <c r="N10" s="3"/>
      <c r="O10" s="3"/>
      <c r="P10" s="3"/>
      <c r="Q10" s="3"/>
      <c r="R10" s="3"/>
      <c r="S10" s="3"/>
      <c r="T10" s="3"/>
      <c r="U10" s="3"/>
    </row>
    <row r="11" spans="1:21" x14ac:dyDescent="0.35">
      <c r="A11" s="2"/>
      <c r="B11" s="2" t="s">
        <v>10</v>
      </c>
      <c r="C11" s="2"/>
      <c r="D11" s="2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35">
      <c r="A12" s="2">
        <v>5</v>
      </c>
      <c r="B12" s="2" t="s">
        <v>11</v>
      </c>
      <c r="C12" s="2"/>
      <c r="D12" s="2"/>
      <c r="E12" s="2"/>
      <c r="F12" s="3">
        <f>4+8</f>
        <v>12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>
        <v>4</v>
      </c>
      <c r="R12" s="3">
        <v>4</v>
      </c>
      <c r="S12" s="3">
        <v>4</v>
      </c>
      <c r="T12" s="3">
        <v>4</v>
      </c>
      <c r="U12" s="3">
        <v>4</v>
      </c>
    </row>
    <row r="13" spans="1:21" x14ac:dyDescent="0.35">
      <c r="A13" s="2"/>
      <c r="B13" s="2" t="s">
        <v>12</v>
      </c>
      <c r="C13" s="2"/>
      <c r="D13" s="2"/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35">
      <c r="A14" s="2">
        <v>6</v>
      </c>
      <c r="B14" s="2" t="s">
        <v>13</v>
      </c>
      <c r="C14" s="2"/>
      <c r="D14" s="2"/>
      <c r="E14" s="2"/>
      <c r="F14" s="3">
        <v>20</v>
      </c>
      <c r="G14" s="3">
        <v>10</v>
      </c>
      <c r="H14" s="3">
        <v>10</v>
      </c>
      <c r="I14" s="3">
        <v>10</v>
      </c>
      <c r="J14" s="3">
        <v>10</v>
      </c>
      <c r="K14" s="3">
        <v>10</v>
      </c>
      <c r="L14" s="3">
        <v>10</v>
      </c>
      <c r="M14" s="3">
        <v>10</v>
      </c>
      <c r="N14" s="3">
        <v>10</v>
      </c>
      <c r="O14" s="3">
        <v>10</v>
      </c>
      <c r="P14" s="3">
        <v>10</v>
      </c>
      <c r="Q14" s="3">
        <v>10</v>
      </c>
      <c r="R14" s="3">
        <v>10</v>
      </c>
      <c r="S14" s="3">
        <v>10</v>
      </c>
      <c r="T14" s="3">
        <v>10</v>
      </c>
      <c r="U14" s="3">
        <v>10</v>
      </c>
    </row>
    <row r="15" spans="1:21" x14ac:dyDescent="0.35">
      <c r="A15" s="2"/>
      <c r="B15" s="2" t="s">
        <v>14</v>
      </c>
      <c r="C15" s="2"/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35">
      <c r="A16" s="2">
        <v>8</v>
      </c>
      <c r="B16" s="2" t="s">
        <v>15</v>
      </c>
      <c r="C16" s="2"/>
      <c r="D16" s="2"/>
      <c r="E16" s="2"/>
      <c r="F16" s="3">
        <v>10</v>
      </c>
      <c r="G16" s="3">
        <v>10</v>
      </c>
      <c r="H16" s="3">
        <v>10</v>
      </c>
      <c r="I16" s="3">
        <v>10</v>
      </c>
      <c r="J16" s="3">
        <v>10</v>
      </c>
      <c r="K16" s="3">
        <v>10</v>
      </c>
      <c r="L16" s="3">
        <v>10</v>
      </c>
      <c r="M16" s="3">
        <v>10</v>
      </c>
      <c r="N16" s="3">
        <v>10</v>
      </c>
      <c r="O16" s="3">
        <v>10</v>
      </c>
      <c r="P16" s="3">
        <v>10</v>
      </c>
      <c r="Q16" s="3">
        <v>10</v>
      </c>
      <c r="R16" s="3">
        <v>10</v>
      </c>
      <c r="S16" s="3">
        <v>10</v>
      </c>
      <c r="T16" s="3">
        <v>10</v>
      </c>
      <c r="U16" s="3">
        <v>10</v>
      </c>
    </row>
    <row r="17" spans="1:21" x14ac:dyDescent="0.35">
      <c r="A17" s="2">
        <v>9</v>
      </c>
      <c r="B17" s="2" t="s">
        <v>16</v>
      </c>
      <c r="C17" s="2"/>
      <c r="D17" s="2"/>
      <c r="E17" s="2"/>
      <c r="F17" s="3">
        <v>10</v>
      </c>
      <c r="G17" s="3">
        <v>10</v>
      </c>
      <c r="H17" s="3">
        <v>10</v>
      </c>
      <c r="I17" s="3">
        <v>10</v>
      </c>
      <c r="J17" s="3">
        <v>10</v>
      </c>
      <c r="K17" s="3">
        <v>10</v>
      </c>
      <c r="L17" s="3">
        <v>10</v>
      </c>
      <c r="M17" s="3">
        <v>10</v>
      </c>
      <c r="N17" s="3">
        <v>10</v>
      </c>
      <c r="O17" s="3">
        <v>10</v>
      </c>
      <c r="P17" s="3">
        <v>10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</row>
    <row r="18" spans="1:21" x14ac:dyDescent="0.35">
      <c r="A18" s="2">
        <v>10</v>
      </c>
      <c r="B18" s="2" t="s">
        <v>17</v>
      </c>
      <c r="C18" s="2"/>
      <c r="D18" s="2"/>
      <c r="E18" s="2"/>
      <c r="F18" s="3">
        <v>3</v>
      </c>
      <c r="G18" s="3">
        <v>3</v>
      </c>
      <c r="H18" s="3">
        <v>3</v>
      </c>
      <c r="I18" s="3">
        <v>3</v>
      </c>
      <c r="J18" s="3">
        <v>3</v>
      </c>
      <c r="K18" s="3">
        <v>3</v>
      </c>
      <c r="L18" s="3">
        <v>3</v>
      </c>
      <c r="M18" s="3">
        <v>3</v>
      </c>
      <c r="N18" s="3">
        <v>3</v>
      </c>
      <c r="O18" s="3">
        <v>3</v>
      </c>
      <c r="P18" s="3">
        <v>3</v>
      </c>
      <c r="Q18" s="3">
        <v>3</v>
      </c>
      <c r="R18" s="3">
        <v>3</v>
      </c>
      <c r="S18" s="3">
        <v>3</v>
      </c>
      <c r="T18" s="3">
        <v>3</v>
      </c>
      <c r="U18" s="3">
        <v>3</v>
      </c>
    </row>
    <row r="19" spans="1:21" x14ac:dyDescent="0.35">
      <c r="A19" s="2">
        <v>11</v>
      </c>
      <c r="B19" s="2" t="s">
        <v>18</v>
      </c>
      <c r="C19" s="2"/>
      <c r="D19" s="2"/>
      <c r="E19" s="2"/>
      <c r="F19" s="3">
        <v>5</v>
      </c>
      <c r="G19" s="3">
        <v>5</v>
      </c>
      <c r="H19" s="3">
        <v>5</v>
      </c>
      <c r="I19" s="3">
        <v>5</v>
      </c>
      <c r="J19" s="3">
        <v>5</v>
      </c>
      <c r="K19" s="3">
        <v>5</v>
      </c>
      <c r="L19" s="3">
        <v>5</v>
      </c>
      <c r="M19" s="3">
        <v>5</v>
      </c>
      <c r="N19" s="3">
        <v>5</v>
      </c>
      <c r="O19" s="3">
        <v>5</v>
      </c>
      <c r="P19" s="3">
        <v>5</v>
      </c>
      <c r="Q19" s="3">
        <v>5</v>
      </c>
      <c r="R19" s="3">
        <v>5</v>
      </c>
      <c r="S19" s="3">
        <v>5</v>
      </c>
      <c r="T19" s="3">
        <v>5</v>
      </c>
      <c r="U19" s="3">
        <v>5</v>
      </c>
    </row>
    <row r="20" spans="1:21" x14ac:dyDescent="0.35">
      <c r="A20" s="2">
        <v>12</v>
      </c>
      <c r="B20" s="2" t="s">
        <v>19</v>
      </c>
      <c r="C20" s="2"/>
      <c r="D20" s="2"/>
      <c r="E20" s="2"/>
      <c r="F20" s="3">
        <v>25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>
        <v>80</v>
      </c>
      <c r="T20" s="3"/>
      <c r="U20" s="3"/>
    </row>
    <row r="21" spans="1:21" x14ac:dyDescent="0.35">
      <c r="A21" s="2" t="s">
        <v>20</v>
      </c>
      <c r="B21" s="2"/>
      <c r="C21" s="2"/>
      <c r="D21" s="2"/>
      <c r="E21" s="2"/>
      <c r="F21" s="3">
        <f>SUM(F5:F20)</f>
        <v>110</v>
      </c>
      <c r="G21" s="3">
        <f t="shared" ref="G21:U21" si="0">SUM(G5:G20)</f>
        <v>124</v>
      </c>
      <c r="H21" s="3">
        <f t="shared" si="0"/>
        <v>642</v>
      </c>
      <c r="I21" s="3">
        <f t="shared" si="0"/>
        <v>42</v>
      </c>
      <c r="J21" s="3">
        <f t="shared" si="0"/>
        <v>42</v>
      </c>
      <c r="K21" s="3">
        <f t="shared" si="0"/>
        <v>42</v>
      </c>
      <c r="L21" s="3">
        <f t="shared" si="0"/>
        <v>42</v>
      </c>
      <c r="M21" s="3">
        <f t="shared" si="0"/>
        <v>742</v>
      </c>
      <c r="N21" s="3">
        <f t="shared" si="0"/>
        <v>42</v>
      </c>
      <c r="O21" s="3">
        <f t="shared" si="0"/>
        <v>42</v>
      </c>
      <c r="P21" s="3">
        <f t="shared" si="0"/>
        <v>42</v>
      </c>
      <c r="Q21" s="3">
        <f t="shared" si="0"/>
        <v>42</v>
      </c>
      <c r="R21" s="3">
        <f t="shared" si="0"/>
        <v>42</v>
      </c>
      <c r="S21" s="3">
        <f t="shared" si="0"/>
        <v>1592</v>
      </c>
      <c r="T21" s="3">
        <f t="shared" si="0"/>
        <v>42</v>
      </c>
      <c r="U21" s="3">
        <f t="shared" si="0"/>
        <v>42</v>
      </c>
    </row>
    <row r="22" spans="1: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35">
      <c r="A23" s="2" t="s">
        <v>21</v>
      </c>
      <c r="B23" s="2"/>
      <c r="C23" s="2"/>
      <c r="D23" s="2"/>
      <c r="E23" s="2"/>
      <c r="F23" s="4">
        <f>F21</f>
        <v>110</v>
      </c>
      <c r="G23" s="4">
        <f>F23+G21</f>
        <v>234</v>
      </c>
      <c r="H23" s="4">
        <f t="shared" ref="H23:U23" si="1">G23+H21</f>
        <v>876</v>
      </c>
      <c r="I23" s="4">
        <f t="shared" si="1"/>
        <v>918</v>
      </c>
      <c r="J23" s="4">
        <f t="shared" si="1"/>
        <v>960</v>
      </c>
      <c r="K23" s="4">
        <f t="shared" si="1"/>
        <v>1002</v>
      </c>
      <c r="L23" s="4">
        <f t="shared" si="1"/>
        <v>1044</v>
      </c>
      <c r="M23" s="4">
        <f t="shared" si="1"/>
        <v>1786</v>
      </c>
      <c r="N23" s="4">
        <f t="shared" si="1"/>
        <v>1828</v>
      </c>
      <c r="O23" s="4">
        <f t="shared" si="1"/>
        <v>1870</v>
      </c>
      <c r="P23" s="4">
        <f t="shared" si="1"/>
        <v>1912</v>
      </c>
      <c r="Q23" s="4">
        <f t="shared" si="1"/>
        <v>1954</v>
      </c>
      <c r="R23" s="4">
        <f t="shared" si="1"/>
        <v>1996</v>
      </c>
      <c r="S23" s="4">
        <f t="shared" si="1"/>
        <v>3588</v>
      </c>
      <c r="T23" s="4">
        <f t="shared" si="1"/>
        <v>3630</v>
      </c>
      <c r="U23" s="4">
        <f t="shared" si="1"/>
        <v>3672</v>
      </c>
    </row>
    <row r="24" spans="1: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35">
      <c r="A25" s="2" t="s">
        <v>22</v>
      </c>
      <c r="B25" s="2"/>
      <c r="C25" s="2"/>
      <c r="D25" s="2"/>
      <c r="E25" s="2"/>
      <c r="F25" s="2">
        <v>700</v>
      </c>
      <c r="G25" s="2">
        <f>F25+200</f>
        <v>900</v>
      </c>
      <c r="H25" s="2">
        <f>G25+200</f>
        <v>1100</v>
      </c>
      <c r="I25" s="2">
        <f t="shared" ref="I25:U25" si="2">H25+200</f>
        <v>1300</v>
      </c>
      <c r="J25" s="2">
        <f t="shared" si="2"/>
        <v>1500</v>
      </c>
      <c r="K25" s="2">
        <f t="shared" si="2"/>
        <v>1700</v>
      </c>
      <c r="L25" s="2">
        <f t="shared" si="2"/>
        <v>1900</v>
      </c>
      <c r="M25" s="2">
        <f t="shared" si="2"/>
        <v>2100</v>
      </c>
      <c r="N25" s="2">
        <f t="shared" si="2"/>
        <v>2300</v>
      </c>
      <c r="O25" s="2">
        <f t="shared" si="2"/>
        <v>2500</v>
      </c>
      <c r="P25" s="2">
        <f t="shared" si="2"/>
        <v>2700</v>
      </c>
      <c r="Q25" s="2">
        <f t="shared" si="2"/>
        <v>2900</v>
      </c>
      <c r="R25" s="2">
        <f t="shared" si="2"/>
        <v>3100</v>
      </c>
      <c r="S25" s="2">
        <f t="shared" si="2"/>
        <v>3300</v>
      </c>
      <c r="T25" s="2">
        <f t="shared" si="2"/>
        <v>3500</v>
      </c>
      <c r="U25" s="2">
        <f t="shared" si="2"/>
        <v>3700</v>
      </c>
    </row>
    <row r="26" spans="1:21" x14ac:dyDescent="0.35">
      <c r="A26" s="2" t="s">
        <v>23</v>
      </c>
      <c r="B26" s="2"/>
      <c r="C26" s="2"/>
      <c r="D26" s="2"/>
      <c r="E26" s="2"/>
      <c r="F26" s="2">
        <f>500+150</f>
        <v>650</v>
      </c>
      <c r="G26" s="2">
        <f>F26+150</f>
        <v>800</v>
      </c>
      <c r="H26" s="2">
        <f t="shared" ref="H26:U26" si="3">G26+150</f>
        <v>950</v>
      </c>
      <c r="I26" s="2">
        <f t="shared" si="3"/>
        <v>1100</v>
      </c>
      <c r="J26" s="2">
        <f t="shared" si="3"/>
        <v>1250</v>
      </c>
      <c r="K26" s="2">
        <f t="shared" si="3"/>
        <v>1400</v>
      </c>
      <c r="L26" s="2">
        <f t="shared" si="3"/>
        <v>1550</v>
      </c>
      <c r="M26" s="2">
        <f t="shared" si="3"/>
        <v>1700</v>
      </c>
      <c r="N26" s="2">
        <f t="shared" si="3"/>
        <v>1850</v>
      </c>
      <c r="O26" s="2">
        <f t="shared" si="3"/>
        <v>2000</v>
      </c>
      <c r="P26" s="2">
        <f t="shared" si="3"/>
        <v>2150</v>
      </c>
      <c r="Q26" s="2">
        <f t="shared" si="3"/>
        <v>2300</v>
      </c>
      <c r="R26" s="2">
        <f t="shared" si="3"/>
        <v>2450</v>
      </c>
      <c r="S26" s="2">
        <f t="shared" si="3"/>
        <v>2600</v>
      </c>
      <c r="T26" s="2">
        <f t="shared" si="3"/>
        <v>2750</v>
      </c>
      <c r="U26" s="2">
        <f t="shared" si="3"/>
        <v>2900</v>
      </c>
    </row>
    <row r="27" spans="1:21" x14ac:dyDescent="0.35">
      <c r="A27" s="2" t="s">
        <v>24</v>
      </c>
      <c r="B27" s="2"/>
      <c r="C27" s="2"/>
      <c r="D27" s="2"/>
      <c r="E27" s="2"/>
      <c r="F27" s="2">
        <f>500+170</f>
        <v>670</v>
      </c>
      <c r="G27" s="2">
        <f>F27+170</f>
        <v>840</v>
      </c>
      <c r="H27" s="2">
        <f t="shared" ref="H27:U27" si="4">G27+170</f>
        <v>1010</v>
      </c>
      <c r="I27" s="2">
        <f t="shared" si="4"/>
        <v>1180</v>
      </c>
      <c r="J27" s="2">
        <f t="shared" si="4"/>
        <v>1350</v>
      </c>
      <c r="K27" s="2">
        <f t="shared" si="4"/>
        <v>1520</v>
      </c>
      <c r="L27" s="2">
        <f t="shared" si="4"/>
        <v>1690</v>
      </c>
      <c r="M27" s="2">
        <f t="shared" si="4"/>
        <v>1860</v>
      </c>
      <c r="N27" s="2">
        <f t="shared" si="4"/>
        <v>2030</v>
      </c>
      <c r="O27" s="2">
        <f t="shared" si="4"/>
        <v>2200</v>
      </c>
      <c r="P27" s="2">
        <f t="shared" si="4"/>
        <v>2370</v>
      </c>
      <c r="Q27" s="2">
        <f t="shared" si="4"/>
        <v>2540</v>
      </c>
      <c r="R27" s="2">
        <f t="shared" si="4"/>
        <v>2710</v>
      </c>
      <c r="S27" s="2">
        <f t="shared" si="4"/>
        <v>2880</v>
      </c>
      <c r="T27" s="2">
        <f t="shared" si="4"/>
        <v>3050</v>
      </c>
      <c r="U27" s="2">
        <f t="shared" si="4"/>
        <v>3220</v>
      </c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version 2019 udkast</vt:lpstr>
      <vt:lpstr>version 2018</vt:lpstr>
      <vt:lpstr>version 2015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Torben</dc:creator>
  <cp:lastModifiedBy>Else Borch</cp:lastModifiedBy>
  <cp:lastPrinted>2018-02-06T19:13:01Z</cp:lastPrinted>
  <dcterms:created xsi:type="dcterms:W3CDTF">2015-02-26T10:33:03Z</dcterms:created>
  <dcterms:modified xsi:type="dcterms:W3CDTF">2019-02-05T20:22:49Z</dcterms:modified>
</cp:coreProperties>
</file>